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9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otenaielectric.sharepoint.com/sites/Engineering_Team/Shared Documents/Engr.drv/Capital Projects/2021-2024 CWP Capital Projects/Capital Project 513 Athol Substation Breaker Replacement/Website Documents/"/>
    </mc:Choice>
  </mc:AlternateContent>
  <xr:revisionPtr revIDLastSave="1" documentId="8_{0E3A4989-9399-41DC-B97B-F6636F19DC8A}" xr6:coauthVersionLast="47" xr6:coauthVersionMax="47" xr10:uidLastSave="{714F23B3-ADA1-433D-9ADB-EFAEA0F53748}"/>
  <bookViews>
    <workbookView xWindow="57480" yWindow="-150" windowWidth="29040" windowHeight="15840" xr2:uid="{818AA01D-70E1-4AF2-8995-88878884833D}"/>
  </bookViews>
  <sheets>
    <sheet name="CONSTRUCTION UNITS CONT" sheetId="2" r:id="rId1"/>
  </sheets>
  <definedNames>
    <definedName name="_Toc142898506" localSheetId="0">'CONSTRUCTION UNITS CONT'!$A$1</definedName>
    <definedName name="_xlnm.Print_Titles" localSheetId="0">'CONSTRUCTION UNITS CONT'!$1:$4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6" i="2" l="1"/>
  <c r="F7" i="2"/>
  <c r="G7" i="2" s="1"/>
  <c r="F8" i="2"/>
  <c r="G8" i="2" s="1"/>
  <c r="F9" i="2"/>
  <c r="G9" i="2" s="1"/>
  <c r="F10" i="2"/>
  <c r="G10" i="2" s="1"/>
  <c r="E79" i="2" l="1"/>
  <c r="F79" i="2" s="1"/>
  <c r="E78" i="2"/>
  <c r="F78" i="2" s="1"/>
  <c r="E77" i="2"/>
  <c r="F77" i="2" s="1"/>
  <c r="E76" i="2"/>
  <c r="F76" i="2" s="1"/>
  <c r="F63" i="2"/>
  <c r="G63" i="2" s="1"/>
  <c r="F62" i="2"/>
  <c r="G62" i="2" s="1"/>
  <c r="F61" i="2"/>
  <c r="G61" i="2" s="1"/>
  <c r="F60" i="2"/>
  <c r="G60" i="2" s="1"/>
  <c r="F59" i="2"/>
  <c r="G59" i="2" s="1"/>
  <c r="F55" i="2"/>
  <c r="G55" i="2" s="1"/>
  <c r="G56" i="2" s="1"/>
  <c r="F51" i="2"/>
  <c r="G51" i="2" s="1"/>
  <c r="F50" i="2"/>
  <c r="G50" i="2" s="1"/>
  <c r="F49" i="2"/>
  <c r="G49" i="2" s="1"/>
  <c r="F45" i="2"/>
  <c r="G45" i="2" s="1"/>
  <c r="G46" i="2" s="1"/>
  <c r="G42" i="2"/>
  <c r="F41" i="2"/>
  <c r="F40" i="2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2" i="2"/>
  <c r="G22" i="2" s="1"/>
  <c r="G23" i="2" s="1"/>
  <c r="F17" i="2"/>
  <c r="G17" i="2" s="1"/>
  <c r="F16" i="2"/>
  <c r="G16" i="2" s="1"/>
  <c r="F11" i="2"/>
  <c r="G11" i="2" s="1"/>
  <c r="F6" i="2"/>
  <c r="G6" i="2" s="1"/>
  <c r="G13" i="2" l="1"/>
  <c r="G52" i="2"/>
  <c r="G64" i="2"/>
  <c r="G19" i="2"/>
  <c r="G33" i="2"/>
  <c r="F80" i="2"/>
  <c r="G84" i="2" l="1"/>
</calcChain>
</file>

<file path=xl/sharedStrings.xml><?xml version="1.0" encoding="utf-8"?>
<sst xmlns="http://schemas.openxmlformats.org/spreadsheetml/2006/main" count="131" uniqueCount="108">
  <si>
    <t>SCHEDULE 1</t>
  </si>
  <si>
    <t>PRAIRIE SUBSTATION CONSTRUCTION BID UNITS</t>
  </si>
  <si>
    <t>UNIT NO.</t>
  </si>
  <si>
    <t xml:space="preserve">NAME AND DESCRIPTION OF </t>
  </si>
  <si>
    <t>NO. OF</t>
  </si>
  <si>
    <t>UNIT PRICE</t>
  </si>
  <si>
    <t>EXTENDED PRICE</t>
  </si>
  <si>
    <t>NO.</t>
  </si>
  <si>
    <t>CONSTRUCTION UNIT</t>
  </si>
  <si>
    <t>UNITS</t>
  </si>
  <si>
    <t>Labor</t>
  </si>
  <si>
    <t>Materials</t>
  </si>
  <si>
    <t>Labor &amp; Materials</t>
  </si>
  <si>
    <t>Group A</t>
  </si>
  <si>
    <t>Structures - BUS</t>
  </si>
  <si>
    <t>A1</t>
  </si>
  <si>
    <t>Bus 1 1/2" – A2 to Breaker Source Side and Breaker Load Side to Regulator Source Side</t>
  </si>
  <si>
    <t>1-Lot</t>
  </si>
  <si>
    <t>A2</t>
  </si>
  <si>
    <r>
      <t>383:  18-530 AL WELD COUPLER 1 1/2"IPS RUN AND TAP</t>
    </r>
    <r>
      <rPr>
        <vertAlign val="superscript"/>
        <sz val="10"/>
        <color theme="1"/>
        <rFont val="Arial"/>
        <family val="2"/>
      </rPr>
      <t>[1]</t>
    </r>
  </si>
  <si>
    <t>A3</t>
  </si>
  <si>
    <r>
      <t>384: 18-623-WR AL WELD TEE TAP 1-3"IPS TO A 4 HOLE PAD</t>
    </r>
    <r>
      <rPr>
        <vertAlign val="superscript"/>
        <sz val="10"/>
        <color theme="1"/>
        <rFont val="Arial"/>
        <family val="2"/>
      </rPr>
      <t>[1]</t>
    </r>
  </si>
  <si>
    <t>A4</t>
  </si>
  <si>
    <r>
      <t>385: 18-113-CFE AL WELD TERM 1 1/2"IPS TO A 2 HOLE PAD CENTER FORM (EXT FIT)</t>
    </r>
    <r>
      <rPr>
        <vertAlign val="superscript"/>
        <sz val="10"/>
        <color theme="1"/>
        <rFont val="Arial"/>
        <family val="2"/>
      </rPr>
      <t>[1]</t>
    </r>
  </si>
  <si>
    <t>A5</t>
  </si>
  <si>
    <r>
      <t>386:  18-114-CFE AL WELD TERM 1 1/2"IPS TO A 4 HOLE PAD CENTER FORM (EXT FIT)</t>
    </r>
    <r>
      <rPr>
        <vertAlign val="superscript"/>
        <sz val="10"/>
        <color theme="1"/>
        <rFont val="Arial"/>
        <family val="2"/>
      </rPr>
      <t>[1]</t>
    </r>
  </si>
  <si>
    <t>A6</t>
  </si>
  <si>
    <r>
      <t>ATH-M06:  13C, 103A, 3C, AND 401B</t>
    </r>
    <r>
      <rPr>
        <vertAlign val="superscript"/>
        <sz val="10"/>
        <color theme="1"/>
        <rFont val="Arial"/>
        <family val="2"/>
      </rPr>
      <t>[1]</t>
    </r>
  </si>
  <si>
    <t xml:space="preserve"> </t>
  </si>
  <si>
    <t>Total for Group A</t>
  </si>
  <si>
    <t>Group D</t>
  </si>
  <si>
    <t>Single Pole Disconnecting Switches</t>
  </si>
  <si>
    <t>D1</t>
  </si>
  <si>
    <r>
      <t>27kV, 1200 Amp Hook Operated Switches</t>
    </r>
    <r>
      <rPr>
        <vertAlign val="superscript"/>
        <sz val="10"/>
        <rFont val="Arial"/>
        <family val="2"/>
      </rPr>
      <t>[1]</t>
    </r>
  </si>
  <si>
    <t>D2</t>
  </si>
  <si>
    <r>
      <t>25kV, 600 Regulator Hook Operated Bypass Switches</t>
    </r>
    <r>
      <rPr>
        <vertAlign val="superscript"/>
        <sz val="9"/>
        <rFont val="Arial"/>
        <family val="2"/>
      </rPr>
      <t>[1]</t>
    </r>
  </si>
  <si>
    <t>Total for Group D</t>
  </si>
  <si>
    <t>Group E</t>
  </si>
  <si>
    <t>Power Circuit Breakers</t>
  </si>
  <si>
    <t>E1</t>
  </si>
  <si>
    <r>
      <t>27.6 kV, 1200 Amp Vacuum Breakers</t>
    </r>
    <r>
      <rPr>
        <vertAlign val="superscript"/>
        <sz val="10"/>
        <color theme="1"/>
        <rFont val="Arial"/>
        <family val="2"/>
      </rPr>
      <t>[1]</t>
    </r>
  </si>
  <si>
    <t>Total for Group E</t>
  </si>
  <si>
    <t>Group K</t>
  </si>
  <si>
    <t>Conduit and Cable</t>
  </si>
  <si>
    <t>K1</t>
  </si>
  <si>
    <t>Conduit and Conduit Accessories -Within Substation</t>
  </si>
  <si>
    <t>K2</t>
  </si>
  <si>
    <r>
      <t>Other Wire and Cable - 304 - Jumpers, BARE COPPER CABLE, 37 STRANDING, SOFT DRAWN, 500 KCM</t>
    </r>
    <r>
      <rPr>
        <vertAlign val="superscript"/>
        <sz val="10"/>
        <color theme="1"/>
        <rFont val="Arial"/>
        <family val="2"/>
      </rPr>
      <t>[1]</t>
    </r>
  </si>
  <si>
    <t>K3-2</t>
  </si>
  <si>
    <r>
      <t>2-Conductor - Multi Strand - DC Cable - 884'</t>
    </r>
    <r>
      <rPr>
        <vertAlign val="superscript"/>
        <sz val="10"/>
        <color theme="1"/>
        <rFont val="Arial"/>
        <family val="2"/>
      </rPr>
      <t>[1]</t>
    </r>
  </si>
  <si>
    <t>K3-3</t>
  </si>
  <si>
    <r>
      <t>3-Conductor - Multi Strand - AC Cable - 884'</t>
    </r>
    <r>
      <rPr>
        <vertAlign val="superscript"/>
        <sz val="10"/>
        <color theme="1"/>
        <rFont val="Arial"/>
        <family val="2"/>
      </rPr>
      <t>[1]</t>
    </r>
  </si>
  <si>
    <t>K3-4</t>
  </si>
  <si>
    <r>
      <t>4-Conductor - Multi Strand - CT Cable - 884'</t>
    </r>
    <r>
      <rPr>
        <vertAlign val="superscript"/>
        <sz val="10"/>
        <color theme="1"/>
        <rFont val="Arial"/>
        <family val="2"/>
      </rPr>
      <t>[1]</t>
    </r>
  </si>
  <si>
    <t>K3-12</t>
  </si>
  <si>
    <r>
      <t>12-Conductor - Multi Strand - Breaker Control - 884'</t>
    </r>
    <r>
      <rPr>
        <vertAlign val="superscript"/>
        <sz val="10"/>
        <color theme="1"/>
        <rFont val="Arial"/>
        <family val="2"/>
      </rPr>
      <t>[1]</t>
    </r>
  </si>
  <si>
    <t>K4</t>
  </si>
  <si>
    <t>Conduit and Conduit Accessories -Outside Substation, Including Conduit Needed for Riser Pole</t>
  </si>
  <si>
    <t>Total for Group K</t>
  </si>
  <si>
    <t>Group L</t>
  </si>
  <si>
    <t>Foundations</t>
  </si>
  <si>
    <t>L1</t>
  </si>
  <si>
    <t>ATH-F06: FOUNDATION G</t>
  </si>
  <si>
    <t>Total for Group L</t>
  </si>
  <si>
    <t>Group M</t>
  </si>
  <si>
    <t>Site Finishing</t>
  </si>
  <si>
    <t>M1</t>
  </si>
  <si>
    <t>Subgrade Preparation</t>
  </si>
  <si>
    <t>M2</t>
  </si>
  <si>
    <t>Finish Gravel</t>
  </si>
  <si>
    <t>Total for Group M</t>
  </si>
  <si>
    <t>Group O</t>
  </si>
  <si>
    <t>Station Grounding</t>
  </si>
  <si>
    <t>O1</t>
  </si>
  <si>
    <t>Total for Group O</t>
  </si>
  <si>
    <t>Group U</t>
  </si>
  <si>
    <t>Equipment Operational Checks and Bond</t>
  </si>
  <si>
    <t>U1</t>
  </si>
  <si>
    <t>Equipment operational checks and pre-energization deficiency corrections as described in Exhibit B of the specifications</t>
  </si>
  <si>
    <t>U2</t>
  </si>
  <si>
    <t>Performance Bond</t>
  </si>
  <si>
    <t>U3</t>
  </si>
  <si>
    <t>Breaker Testing - HIPOT, DLRO, Speed Shot, Pulse and Ratio CT</t>
  </si>
  <si>
    <t>Total for Group U</t>
  </si>
  <si>
    <t>Group X</t>
  </si>
  <si>
    <t>Demolition and Salvage</t>
  </si>
  <si>
    <t>X1</t>
  </si>
  <si>
    <t>Remove Eaton Cooper Reclosers and F6 controls for salvage, and associated wiring for disposal.  Cut unused conduit above grade and cap.</t>
  </si>
  <si>
    <t>Total for Group X</t>
  </si>
  <si>
    <t>Group Other</t>
  </si>
  <si>
    <t>E1 Material Items</t>
  </si>
  <si>
    <r>
      <t>CU COMP TERM 500MCM TO A 4X4 PAD</t>
    </r>
    <r>
      <rPr>
        <vertAlign val="superscript"/>
        <sz val="11"/>
        <color rgb="FF000000"/>
        <rFont val="Calibri"/>
        <family val="2"/>
        <scheme val="minor"/>
      </rPr>
      <t>[1]</t>
    </r>
  </si>
  <si>
    <r>
      <t>11-234 BR TERM (2) 4/0-1000 TO A 4 HOLE PAD</t>
    </r>
    <r>
      <rPr>
        <vertAlign val="superscript"/>
        <sz val="12"/>
        <color rgb="FF000000"/>
        <rFont val="Calibri"/>
        <family val="2"/>
        <scheme val="minor"/>
      </rPr>
      <t>[1]</t>
    </r>
  </si>
  <si>
    <r>
      <t>110-103-CS-2 BR PAR CLAMP CABLE SPACER(2) 250-500 MCM (2" SPACING)</t>
    </r>
    <r>
      <rPr>
        <vertAlign val="superscript"/>
        <sz val="12"/>
        <color rgb="FF000000"/>
        <rFont val="Calibri"/>
        <family val="2"/>
        <scheme val="minor"/>
      </rPr>
      <t>[1]</t>
    </r>
  </si>
  <si>
    <r>
      <t>Conductor Wrap - Gray Eel for 500 KCM</t>
    </r>
    <r>
      <rPr>
        <vertAlign val="superscript"/>
        <sz val="11"/>
        <color rgb="FF000000"/>
        <rFont val="Calibri"/>
        <family val="2"/>
        <scheme val="minor"/>
      </rPr>
      <t>[1]</t>
    </r>
  </si>
  <si>
    <r>
      <t>Wild Life Guards</t>
    </r>
    <r>
      <rPr>
        <vertAlign val="superscript"/>
        <sz val="10"/>
        <color theme="1"/>
        <rFont val="Arial"/>
        <family val="2"/>
      </rPr>
      <t>[1]</t>
    </r>
  </si>
  <si>
    <t>Total for Group Other</t>
  </si>
  <si>
    <t>Notes:</t>
  </si>
  <si>
    <t>[1] Owner furnished material</t>
  </si>
  <si>
    <t>[2] Some Owner furnished materials present for bid item - refer to owner furnished material list and specification drawings for specifics.</t>
  </si>
  <si>
    <t>Include the costs of the Owner furnished material in the material portion of your bid unit as it will be subtracted out from your monthly invoices</t>
  </si>
  <si>
    <t>Part UR</t>
  </si>
  <si>
    <t>UNIT</t>
  </si>
  <si>
    <t>UNITS (ft)*</t>
  </si>
  <si>
    <t>Labor &amp; Material</t>
  </si>
  <si>
    <t>UR2-H</t>
  </si>
  <si>
    <t>TOTAL Part UR--Underground Excavation Construction Assembly Units</t>
  </si>
  <si>
    <t>BID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</si>
</sst>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color rgb="FF00000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2" fillId="0" borderId="0" xfId="1"/>
    <xf numFmtId="0" fontId="4" fillId="0" borderId="0" xfId="1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8" fontId="6" fillId="0" borderId="1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8" fontId="6" fillId="0" borderId="15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8" fontId="6" fillId="0" borderId="8" xfId="0" applyNumberFormat="1" applyFont="1" applyBorder="1" applyAlignment="1">
      <alignment horizontal="right" vertical="center"/>
    </xf>
    <xf numFmtId="8" fontId="6" fillId="0" borderId="1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8" fontId="6" fillId="0" borderId="3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/>
    </xf>
    <xf numFmtId="0" fontId="10" fillId="0" borderId="0" xfId="1" applyFont="1"/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/>
    </xf>
    <xf numFmtId="0" fontId="13" fillId="0" borderId="8" xfId="0" applyFont="1" applyBorder="1" applyAlignment="1">
      <alignment horizontal="right" vertical="center"/>
    </xf>
    <xf numFmtId="0" fontId="13" fillId="2" borderId="8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 wrapText="1"/>
    </xf>
    <xf numFmtId="0" fontId="13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/>
    </xf>
    <xf numFmtId="8" fontId="6" fillId="0" borderId="17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8" fontId="6" fillId="0" borderId="8" xfId="0" applyNumberFormat="1" applyFont="1" applyBorder="1" applyAlignment="1">
      <alignment vertical="center"/>
    </xf>
    <xf numFmtId="8" fontId="6" fillId="0" borderId="11" xfId="0" applyNumberFormat="1" applyFont="1" applyBorder="1" applyAlignment="1">
      <alignment vertical="center"/>
    </xf>
    <xf numFmtId="8" fontId="6" fillId="0" borderId="18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164" fontId="6" fillId="0" borderId="18" xfId="0" applyNumberFormat="1" applyFont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164" fontId="6" fillId="0" borderId="18" xfId="0" applyNumberFormat="1" applyFont="1" applyBorder="1" applyAlignment="1">
      <alignment horizontal="right" vertical="center"/>
    </xf>
    <xf numFmtId="164" fontId="13" fillId="0" borderId="8" xfId="0" applyNumberFormat="1" applyFont="1" applyBorder="1" applyAlignment="1">
      <alignment horizontal="right" vertical="center" wrapText="1"/>
    </xf>
    <xf numFmtId="164" fontId="13" fillId="2" borderId="8" xfId="0" applyNumberFormat="1" applyFont="1" applyFill="1" applyBorder="1" applyAlignment="1">
      <alignment horizontal="right" vertical="center" wrapText="1"/>
    </xf>
    <xf numFmtId="164" fontId="2" fillId="0" borderId="19" xfId="1" applyNumberFormat="1" applyBorder="1"/>
    <xf numFmtId="164" fontId="11" fillId="0" borderId="8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/>
    </xf>
    <xf numFmtId="0" fontId="2" fillId="0" borderId="14" xfId="1" applyBorder="1"/>
    <xf numFmtId="0" fontId="15" fillId="0" borderId="14" xfId="1" applyFont="1" applyBorder="1"/>
    <xf numFmtId="0" fontId="6" fillId="0" borderId="17" xfId="0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0" fontId="17" fillId="0" borderId="14" xfId="0" applyFont="1" applyBorder="1"/>
    <xf numFmtId="0" fontId="8" fillId="0" borderId="14" xfId="0" applyFont="1" applyBorder="1" applyAlignment="1">
      <alignment vertical="center" wrapText="1"/>
    </xf>
    <xf numFmtId="8" fontId="2" fillId="0" borderId="0" xfId="1" applyNumberFormat="1"/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6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2">
    <cellStyle name="Normal" xfId="0" builtinId="0"/>
    <cellStyle name="Normal 2" xfId="1" xr:uid="{A51AD033-BBF4-477A-AAF3-A2A47E3F13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D4F27-5DC7-4431-BC09-5620F28C06F9}">
  <sheetPr>
    <pageSetUpPr fitToPage="1"/>
  </sheetPr>
  <dimension ref="A1:H85"/>
  <sheetViews>
    <sheetView tabSelected="1" topLeftCell="A42" zoomScaleNormal="100" zoomScaleSheetLayoutView="115" workbookViewId="0">
      <selection activeCell="C78" sqref="C78"/>
    </sheetView>
  </sheetViews>
  <sheetFormatPr defaultRowHeight="12.75"/>
  <cols>
    <col min="1" max="1" width="13" style="1" customWidth="1"/>
    <col min="2" max="2" width="74.85546875" style="1" customWidth="1"/>
    <col min="3" max="3" width="11.28515625" style="1" customWidth="1"/>
    <col min="4" max="5" width="15.28515625" style="1" customWidth="1"/>
    <col min="6" max="6" width="16.5703125" style="1" customWidth="1"/>
    <col min="7" max="7" width="17.7109375" style="1" customWidth="1"/>
    <col min="8" max="8" width="9.140625" style="1"/>
    <col min="9" max="9" width="10.28515625" style="1" bestFit="1" customWidth="1"/>
    <col min="10" max="16384" width="9.140625" style="1"/>
  </cols>
  <sheetData>
    <row r="1" spans="1:7" ht="15" customHeight="1">
      <c r="A1" s="109" t="s">
        <v>0</v>
      </c>
      <c r="B1" s="109"/>
      <c r="C1" s="109"/>
      <c r="D1" s="109"/>
      <c r="E1" s="109"/>
      <c r="F1" s="109"/>
      <c r="G1" s="109"/>
    </row>
    <row r="2" spans="1:7" s="2" customFormat="1" ht="15.75" thickBot="1">
      <c r="A2" s="110" t="s">
        <v>1</v>
      </c>
      <c r="B2" s="110"/>
      <c r="C2" s="110"/>
      <c r="D2" s="110"/>
      <c r="E2" s="110"/>
      <c r="F2" s="110"/>
      <c r="G2" s="110"/>
    </row>
    <row r="3" spans="1:7" ht="15" customHeight="1" thickBot="1">
      <c r="A3" s="3" t="s">
        <v>2</v>
      </c>
      <c r="B3" s="4" t="s">
        <v>3</v>
      </c>
      <c r="C3" s="4" t="s">
        <v>4</v>
      </c>
      <c r="D3" s="111" t="s">
        <v>5</v>
      </c>
      <c r="E3" s="112"/>
      <c r="F3" s="113"/>
      <c r="G3" s="4" t="s">
        <v>6</v>
      </c>
    </row>
    <row r="4" spans="1:7" ht="15" customHeight="1" thickBot="1">
      <c r="A4" s="5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12</v>
      </c>
    </row>
    <row r="5" spans="1:7" ht="28.5" customHeight="1" thickBot="1">
      <c r="A5" s="5" t="s">
        <v>13</v>
      </c>
      <c r="B5" s="7" t="s">
        <v>14</v>
      </c>
      <c r="C5" s="8"/>
      <c r="D5" s="9"/>
      <c r="E5" s="9"/>
      <c r="F5" s="9"/>
      <c r="G5" s="9"/>
    </row>
    <row r="6" spans="1:7" ht="28.5" customHeight="1" thickBot="1">
      <c r="A6" s="26" t="s">
        <v>15</v>
      </c>
      <c r="B6" s="95" t="s">
        <v>16</v>
      </c>
      <c r="C6" s="26" t="s">
        <v>17</v>
      </c>
      <c r="D6" s="84"/>
      <c r="E6" s="88"/>
      <c r="F6" s="88">
        <f>E6+D6</f>
        <v>0</v>
      </c>
      <c r="G6" s="88">
        <f>F6</f>
        <v>0</v>
      </c>
    </row>
    <row r="7" spans="1:7" ht="28.5" customHeight="1" thickBot="1">
      <c r="A7" s="26" t="s">
        <v>18</v>
      </c>
      <c r="B7" s="95" t="s">
        <v>19</v>
      </c>
      <c r="C7" s="26">
        <v>12</v>
      </c>
      <c r="D7" s="84"/>
      <c r="E7" s="88">
        <v>49.55</v>
      </c>
      <c r="F7" s="88">
        <f t="shared" ref="F7:F10" si="0">E7+D7</f>
        <v>49.55</v>
      </c>
      <c r="G7" s="88">
        <f t="shared" ref="G7:G10" si="1">F7*C7</f>
        <v>594.59999999999991</v>
      </c>
    </row>
    <row r="8" spans="1:7" ht="28.5" customHeight="1" thickBot="1">
      <c r="A8" s="26" t="s">
        <v>20</v>
      </c>
      <c r="B8" s="95" t="s">
        <v>21</v>
      </c>
      <c r="C8" s="26">
        <v>12</v>
      </c>
      <c r="D8" s="84"/>
      <c r="E8" s="88">
        <v>22.95</v>
      </c>
      <c r="F8" s="88">
        <f t="shared" si="0"/>
        <v>22.95</v>
      </c>
      <c r="G8" s="88">
        <f t="shared" si="1"/>
        <v>275.39999999999998</v>
      </c>
    </row>
    <row r="9" spans="1:7" ht="28.5" customHeight="1" thickBot="1">
      <c r="A9" s="26" t="s">
        <v>22</v>
      </c>
      <c r="B9" s="95" t="s">
        <v>23</v>
      </c>
      <c r="C9" s="26">
        <v>24</v>
      </c>
      <c r="D9" s="84"/>
      <c r="E9" s="88">
        <v>56.3</v>
      </c>
      <c r="F9" s="88">
        <f t="shared" si="0"/>
        <v>56.3</v>
      </c>
      <c r="G9" s="88">
        <f t="shared" si="1"/>
        <v>1351.1999999999998</v>
      </c>
    </row>
    <row r="10" spans="1:7" ht="28.5" customHeight="1" thickBot="1">
      <c r="A10" s="26" t="s">
        <v>24</v>
      </c>
      <c r="B10" s="95" t="s">
        <v>25</v>
      </c>
      <c r="C10" s="26">
        <v>24</v>
      </c>
      <c r="D10" s="84"/>
      <c r="E10" s="88">
        <v>62.75</v>
      </c>
      <c r="F10" s="88">
        <f t="shared" si="0"/>
        <v>62.75</v>
      </c>
      <c r="G10" s="88">
        <f t="shared" si="1"/>
        <v>1506</v>
      </c>
    </row>
    <row r="11" spans="1:7" ht="28.5" customHeight="1" thickBot="1">
      <c r="A11" s="26" t="s">
        <v>26</v>
      </c>
      <c r="B11" s="95" t="s">
        <v>27</v>
      </c>
      <c r="C11" s="26">
        <v>12</v>
      </c>
      <c r="D11" s="84"/>
      <c r="E11" s="88">
        <v>129</v>
      </c>
      <c r="F11" s="88">
        <f>E11+D11</f>
        <v>129</v>
      </c>
      <c r="G11" s="88">
        <f>F11*C11</f>
        <v>1548</v>
      </c>
    </row>
    <row r="12" spans="1:7" ht="28.5" customHeight="1" thickBot="1">
      <c r="A12" s="10"/>
      <c r="B12" s="11"/>
      <c r="C12" s="12"/>
      <c r="D12" s="71"/>
      <c r="E12" s="13"/>
      <c r="F12" s="32"/>
      <c r="G12" s="32"/>
    </row>
    <row r="13" spans="1:7" ht="28.5" customHeight="1" thickTop="1" thickBot="1">
      <c r="A13" s="14" t="s">
        <v>28</v>
      </c>
      <c r="B13" s="15"/>
      <c r="C13" s="16"/>
      <c r="D13" s="15"/>
      <c r="E13" s="15"/>
      <c r="F13" s="17" t="s">
        <v>29</v>
      </c>
      <c r="G13" s="57">
        <f>SUM(G6:G12)</f>
        <v>5275.2</v>
      </c>
    </row>
    <row r="14" spans="1:7" ht="28.5" customHeight="1" thickBot="1">
      <c r="A14" s="18"/>
      <c r="B14" s="19"/>
      <c r="C14" s="18"/>
      <c r="D14" s="19"/>
      <c r="E14" s="19"/>
      <c r="F14" s="19"/>
      <c r="G14" s="19"/>
    </row>
    <row r="15" spans="1:7" ht="18" customHeight="1" thickBot="1">
      <c r="A15" s="20" t="s">
        <v>30</v>
      </c>
      <c r="B15" s="21" t="s">
        <v>31</v>
      </c>
      <c r="C15" s="28"/>
      <c r="D15" s="22"/>
      <c r="E15" s="22"/>
      <c r="F15" s="22"/>
      <c r="G15" s="22"/>
    </row>
    <row r="16" spans="1:7" ht="18" customHeight="1" thickBot="1">
      <c r="A16" s="26" t="s">
        <v>32</v>
      </c>
      <c r="B16" s="85" t="s">
        <v>33</v>
      </c>
      <c r="C16" s="26">
        <v>24</v>
      </c>
      <c r="D16" s="84"/>
      <c r="E16" s="88">
        <v>922.73</v>
      </c>
      <c r="F16" s="88">
        <f>E16+D16</f>
        <v>922.73</v>
      </c>
      <c r="G16" s="88">
        <f>F16*C16</f>
        <v>22145.52</v>
      </c>
    </row>
    <row r="17" spans="1:8" ht="18" customHeight="1" thickBot="1">
      <c r="A17" s="26" t="s">
        <v>34</v>
      </c>
      <c r="B17" s="86" t="s">
        <v>35</v>
      </c>
      <c r="C17" s="26">
        <v>12</v>
      </c>
      <c r="D17" s="84"/>
      <c r="E17" s="88">
        <v>3797</v>
      </c>
      <c r="F17" s="88">
        <f>E17+D17</f>
        <v>3797</v>
      </c>
      <c r="G17" s="88">
        <f>F17*C17</f>
        <v>45564</v>
      </c>
    </row>
    <row r="18" spans="1:8" ht="18" customHeight="1" thickBot="1">
      <c r="A18" s="10"/>
      <c r="B18" s="87"/>
      <c r="C18" s="12"/>
      <c r="D18" s="71"/>
      <c r="E18" s="13"/>
      <c r="F18" s="32"/>
      <c r="G18" s="32"/>
    </row>
    <row r="19" spans="1:8" ht="18" customHeight="1" thickTop="1" thickBot="1">
      <c r="A19" s="14" t="s">
        <v>28</v>
      </c>
      <c r="B19" s="15"/>
      <c r="C19" s="16"/>
      <c r="D19" s="15"/>
      <c r="E19" s="15"/>
      <c r="F19" s="17" t="s">
        <v>36</v>
      </c>
      <c r="G19" s="57">
        <f>SUM(G16:G18)</f>
        <v>67709.52</v>
      </c>
    </row>
    <row r="20" spans="1:8" ht="28.5" customHeight="1" thickBot="1">
      <c r="A20" s="18"/>
      <c r="B20" s="19"/>
      <c r="C20" s="18"/>
      <c r="D20" s="19"/>
      <c r="E20" s="19"/>
      <c r="F20" s="19"/>
      <c r="G20" s="19"/>
    </row>
    <row r="21" spans="1:8" ht="18" customHeight="1" thickBot="1">
      <c r="A21" s="20" t="s">
        <v>37</v>
      </c>
      <c r="B21" s="92" t="s">
        <v>38</v>
      </c>
      <c r="C21" s="26"/>
      <c r="D21" s="84"/>
      <c r="E21" s="84"/>
      <c r="F21" s="84"/>
      <c r="G21" s="84"/>
    </row>
    <row r="22" spans="1:8" ht="18" customHeight="1" thickBot="1">
      <c r="A22" s="10" t="s">
        <v>39</v>
      </c>
      <c r="B22" s="11" t="s">
        <v>40</v>
      </c>
      <c r="C22" s="12">
        <v>3</v>
      </c>
      <c r="D22" s="71"/>
      <c r="E22" s="13">
        <v>29822</v>
      </c>
      <c r="F22" s="32">
        <f>D22+E22</f>
        <v>29822</v>
      </c>
      <c r="G22" s="32">
        <f>F22*C22</f>
        <v>89466</v>
      </c>
    </row>
    <row r="23" spans="1:8" ht="18" customHeight="1" thickTop="1" thickBot="1">
      <c r="A23" s="14" t="s">
        <v>28</v>
      </c>
      <c r="B23" s="15"/>
      <c r="C23" s="16"/>
      <c r="D23" s="15"/>
      <c r="E23" s="15"/>
      <c r="F23" s="17" t="s">
        <v>41</v>
      </c>
      <c r="G23" s="57">
        <f>SUM(G22)</f>
        <v>89466</v>
      </c>
    </row>
    <row r="24" spans="1:8" ht="28.5" customHeight="1" thickBot="1">
      <c r="A24" s="18"/>
      <c r="B24" s="19"/>
      <c r="C24" s="18"/>
      <c r="D24" s="19"/>
      <c r="E24" s="19"/>
      <c r="F24" s="93"/>
      <c r="G24" s="94"/>
    </row>
    <row r="25" spans="1:8" ht="28.5" customHeight="1" thickBot="1">
      <c r="A25" s="20" t="s">
        <v>42</v>
      </c>
      <c r="B25" s="21" t="s">
        <v>43</v>
      </c>
      <c r="C25" s="22"/>
      <c r="D25" s="22"/>
      <c r="E25" s="22"/>
      <c r="F25" s="22"/>
      <c r="G25" s="22"/>
      <c r="H25" s="91"/>
    </row>
    <row r="26" spans="1:8" ht="28.5" customHeight="1" thickBot="1">
      <c r="A26" s="23" t="s">
        <v>44</v>
      </c>
      <c r="B26" s="9" t="s">
        <v>45</v>
      </c>
      <c r="C26" s="24" t="s">
        <v>17</v>
      </c>
      <c r="D26" s="72"/>
      <c r="E26" s="76"/>
      <c r="F26" s="34">
        <f>D26+E26</f>
        <v>0</v>
      </c>
      <c r="G26" s="32">
        <f>F26</f>
        <v>0</v>
      </c>
      <c r="H26" s="91"/>
    </row>
    <row r="27" spans="1:8" ht="28.5" customHeight="1" thickBot="1">
      <c r="A27" s="26" t="s">
        <v>46</v>
      </c>
      <c r="B27" s="27" t="s">
        <v>47</v>
      </c>
      <c r="C27" s="28">
        <v>18</v>
      </c>
      <c r="D27" s="73"/>
      <c r="E27" s="29">
        <v>166.67</v>
      </c>
      <c r="F27" s="34">
        <f>D27+E27</f>
        <v>166.67</v>
      </c>
      <c r="G27" s="34">
        <f>C27*F27</f>
        <v>3000.06</v>
      </c>
      <c r="H27" s="91"/>
    </row>
    <row r="28" spans="1:8" ht="18" customHeight="1" thickBot="1">
      <c r="A28" s="30" t="s">
        <v>48</v>
      </c>
      <c r="B28" s="9" t="s">
        <v>49</v>
      </c>
      <c r="C28" s="8" t="s">
        <v>17</v>
      </c>
      <c r="D28" s="70"/>
      <c r="E28" s="31">
        <v>1174.8399999999999</v>
      </c>
      <c r="F28" s="34">
        <f>D28+E28</f>
        <v>1174.8399999999999</v>
      </c>
      <c r="G28" s="34">
        <f>F28</f>
        <v>1174.8399999999999</v>
      </c>
      <c r="H28" s="91"/>
    </row>
    <row r="29" spans="1:8" ht="28.5" customHeight="1" thickBot="1">
      <c r="A29" s="30" t="s">
        <v>50</v>
      </c>
      <c r="B29" s="9" t="s">
        <v>51</v>
      </c>
      <c r="C29" s="8" t="s">
        <v>17</v>
      </c>
      <c r="D29" s="70"/>
      <c r="E29" s="31">
        <v>1608</v>
      </c>
      <c r="F29" s="34">
        <f t="shared" ref="F29:F32" si="2">D29+E29</f>
        <v>1608</v>
      </c>
      <c r="G29" s="34">
        <f>F29</f>
        <v>1608</v>
      </c>
    </row>
    <row r="30" spans="1:8" ht="28.5" customHeight="1" thickBot="1">
      <c r="A30" s="23" t="s">
        <v>52</v>
      </c>
      <c r="B30" s="27" t="s">
        <v>53</v>
      </c>
      <c r="C30" s="8" t="s">
        <v>17</v>
      </c>
      <c r="D30" s="72"/>
      <c r="E30" s="32">
        <v>2004.03</v>
      </c>
      <c r="F30" s="34">
        <f t="shared" si="2"/>
        <v>2004.03</v>
      </c>
      <c r="G30" s="34">
        <f>F30</f>
        <v>2004.03</v>
      </c>
    </row>
    <row r="31" spans="1:8" ht="28.5" customHeight="1" thickBot="1">
      <c r="A31" s="33" t="s">
        <v>54</v>
      </c>
      <c r="B31" s="27" t="s">
        <v>55</v>
      </c>
      <c r="C31" s="8" t="s">
        <v>17</v>
      </c>
      <c r="D31" s="74"/>
      <c r="E31" s="34">
        <v>5978.49</v>
      </c>
      <c r="F31" s="34">
        <f t="shared" si="2"/>
        <v>5978.49</v>
      </c>
      <c r="G31" s="34">
        <f>F31</f>
        <v>5978.49</v>
      </c>
    </row>
    <row r="32" spans="1:8" ht="28.5" customHeight="1" thickBot="1">
      <c r="A32" s="35" t="s">
        <v>56</v>
      </c>
      <c r="B32" s="105" t="s">
        <v>57</v>
      </c>
      <c r="C32" s="12" t="s">
        <v>17</v>
      </c>
      <c r="D32" s="75"/>
      <c r="E32" s="69"/>
      <c r="F32" s="58">
        <f t="shared" si="2"/>
        <v>0</v>
      </c>
      <c r="G32" s="65">
        <f>F32</f>
        <v>0</v>
      </c>
    </row>
    <row r="33" spans="1:7" ht="18" customHeight="1" thickTop="1" thickBot="1">
      <c r="A33" s="36"/>
      <c r="B33" s="15"/>
      <c r="C33" s="15"/>
      <c r="D33" s="15"/>
      <c r="E33" s="15"/>
      <c r="F33" s="7" t="s">
        <v>58</v>
      </c>
      <c r="G33" s="68">
        <f>SUM(G26:G32)</f>
        <v>13765.419999999998</v>
      </c>
    </row>
    <row r="34" spans="1:7" ht="28.5" customHeight="1" thickBot="1">
      <c r="A34" s="19"/>
      <c r="B34" s="19"/>
      <c r="C34" s="19"/>
      <c r="D34" s="19"/>
      <c r="E34" s="19"/>
      <c r="F34" s="93"/>
      <c r="G34" s="94"/>
    </row>
    <row r="35" spans="1:7" ht="28.5" customHeight="1" thickBot="1">
      <c r="A35" s="96" t="s">
        <v>59</v>
      </c>
      <c r="B35" s="97" t="s">
        <v>60</v>
      </c>
      <c r="C35" s="98"/>
      <c r="D35" s="98"/>
      <c r="E35" s="98"/>
      <c r="F35" s="98"/>
      <c r="G35" s="98"/>
    </row>
    <row r="36" spans="1:7" ht="28.5" customHeight="1" thickBot="1">
      <c r="A36" s="99" t="s">
        <v>61</v>
      </c>
      <c r="B36" s="100" t="s">
        <v>62</v>
      </c>
      <c r="C36" s="99">
        <v>3</v>
      </c>
      <c r="D36" s="101"/>
      <c r="E36" s="101"/>
      <c r="F36" s="101"/>
      <c r="G36" s="101"/>
    </row>
    <row r="37" spans="1:7" ht="39.75" customHeight="1" thickTop="1" thickBot="1">
      <c r="A37" s="102"/>
      <c r="B37" s="103"/>
      <c r="C37" s="103"/>
      <c r="D37" s="103"/>
      <c r="E37" s="103"/>
      <c r="F37" s="104" t="s">
        <v>63</v>
      </c>
      <c r="G37" s="104"/>
    </row>
    <row r="38" spans="1:7" ht="28.5" customHeight="1" thickBot="1">
      <c r="A38" s="18"/>
      <c r="B38" s="19"/>
      <c r="C38" s="18"/>
      <c r="D38" s="19"/>
      <c r="E38" s="19"/>
      <c r="F38" s="19"/>
      <c r="G38" s="19"/>
    </row>
    <row r="39" spans="1:7" ht="28.5" customHeight="1" thickBot="1">
      <c r="A39" s="20" t="s">
        <v>64</v>
      </c>
      <c r="B39" s="21" t="s">
        <v>65</v>
      </c>
      <c r="C39" s="22"/>
      <c r="D39" s="22"/>
      <c r="E39" s="22"/>
      <c r="F39" s="22"/>
      <c r="G39" s="22"/>
    </row>
    <row r="40" spans="1:7" ht="28.5" customHeight="1" thickBot="1">
      <c r="A40" s="30" t="s">
        <v>66</v>
      </c>
      <c r="B40" s="15" t="s">
        <v>67</v>
      </c>
      <c r="C40" s="30" t="s">
        <v>17</v>
      </c>
      <c r="D40" s="70"/>
      <c r="E40" s="70"/>
      <c r="F40" s="66">
        <f>D40+E40</f>
        <v>0</v>
      </c>
      <c r="G40" s="66"/>
    </row>
    <row r="41" spans="1:7" ht="18" customHeight="1" thickBot="1">
      <c r="A41" s="10" t="s">
        <v>68</v>
      </c>
      <c r="B41" s="37" t="s">
        <v>69</v>
      </c>
      <c r="C41" s="10" t="s">
        <v>17</v>
      </c>
      <c r="D41" s="71"/>
      <c r="E41" s="71"/>
      <c r="F41" s="67">
        <f>D41+E41</f>
        <v>0</v>
      </c>
      <c r="G41" s="67"/>
    </row>
    <row r="42" spans="1:7" ht="28.5" customHeight="1" thickTop="1" thickBot="1">
      <c r="A42" s="36"/>
      <c r="B42" s="15"/>
      <c r="C42" s="15"/>
      <c r="D42" s="15"/>
      <c r="E42" s="15"/>
      <c r="F42" s="7" t="s">
        <v>70</v>
      </c>
      <c r="G42" s="68">
        <f>SUM(G40:G41)</f>
        <v>0</v>
      </c>
    </row>
    <row r="43" spans="1:7" ht="28.5" customHeight="1" thickBot="1">
      <c r="A43" s="18"/>
      <c r="B43" s="19"/>
      <c r="C43" s="18"/>
      <c r="D43" s="19"/>
      <c r="E43" s="19"/>
      <c r="F43" s="19"/>
      <c r="G43" s="19"/>
    </row>
    <row r="44" spans="1:7" ht="28.5" customHeight="1" thickBot="1">
      <c r="A44" s="20" t="s">
        <v>71</v>
      </c>
      <c r="B44" s="21" t="s">
        <v>72</v>
      </c>
      <c r="C44" s="22"/>
      <c r="D44" s="22"/>
      <c r="E44" s="22"/>
      <c r="F44" s="22"/>
      <c r="G44" s="22"/>
    </row>
    <row r="45" spans="1:7" ht="28.5" customHeight="1" thickBot="1">
      <c r="A45" s="35" t="s">
        <v>73</v>
      </c>
      <c r="B45" s="59" t="s">
        <v>72</v>
      </c>
      <c r="C45" s="60" t="s">
        <v>17</v>
      </c>
      <c r="D45" s="69"/>
      <c r="E45" s="69"/>
      <c r="F45" s="69">
        <f>D45+E45</f>
        <v>0</v>
      </c>
      <c r="G45" s="69">
        <f>F45</f>
        <v>0</v>
      </c>
    </row>
    <row r="46" spans="1:7" ht="14.25" thickTop="1" thickBot="1">
      <c r="A46" s="36"/>
      <c r="B46" s="15"/>
      <c r="C46" s="15"/>
      <c r="D46" s="15"/>
      <c r="E46" s="15"/>
      <c r="F46" s="7" t="s">
        <v>74</v>
      </c>
      <c r="G46" s="68">
        <f>SUM(G45)</f>
        <v>0</v>
      </c>
    </row>
    <row r="47" spans="1:7" ht="28.5" customHeight="1" thickBot="1">
      <c r="A47" s="18"/>
      <c r="B47" s="19"/>
      <c r="C47" s="18"/>
      <c r="D47" s="19"/>
      <c r="E47" s="19"/>
      <c r="F47" s="19"/>
      <c r="G47" s="19"/>
    </row>
    <row r="48" spans="1:7" ht="28.5" customHeight="1" thickBot="1">
      <c r="A48" s="20" t="s">
        <v>75</v>
      </c>
      <c r="B48" s="21" t="s">
        <v>76</v>
      </c>
      <c r="C48" s="28"/>
      <c r="D48" s="22"/>
      <c r="E48" s="22"/>
      <c r="F48" s="22"/>
      <c r="G48" s="22"/>
    </row>
    <row r="49" spans="1:7" ht="26.25" thickBot="1">
      <c r="A49" s="30" t="s">
        <v>77</v>
      </c>
      <c r="B49" s="27" t="s">
        <v>78</v>
      </c>
      <c r="C49" s="24" t="s">
        <v>17</v>
      </c>
      <c r="D49" s="66"/>
      <c r="E49" s="77">
        <v>0</v>
      </c>
      <c r="F49" s="66">
        <f>D49+E49</f>
        <v>0</v>
      </c>
      <c r="G49" s="66">
        <f>F49</f>
        <v>0</v>
      </c>
    </row>
    <row r="50" spans="1:7" ht="28.5" customHeight="1" thickBot="1">
      <c r="A50" s="23" t="s">
        <v>79</v>
      </c>
      <c r="B50" s="38" t="s">
        <v>80</v>
      </c>
      <c r="C50" s="39" t="s">
        <v>17</v>
      </c>
      <c r="D50" s="76"/>
      <c r="E50" s="78">
        <v>0</v>
      </c>
      <c r="F50" s="66">
        <f t="shared" ref="F50:F51" si="3">D50+E50</f>
        <v>0</v>
      </c>
      <c r="G50" s="76">
        <f>F50</f>
        <v>0</v>
      </c>
    </row>
    <row r="51" spans="1:7" ht="40.5" customHeight="1" thickBot="1">
      <c r="A51" s="35" t="s">
        <v>81</v>
      </c>
      <c r="B51" s="59" t="s">
        <v>82</v>
      </c>
      <c r="C51" s="60">
        <v>3</v>
      </c>
      <c r="D51" s="69"/>
      <c r="E51" s="79">
        <v>0</v>
      </c>
      <c r="F51" s="69">
        <f t="shared" si="3"/>
        <v>0</v>
      </c>
      <c r="G51" s="69">
        <f>F51*C51</f>
        <v>0</v>
      </c>
    </row>
    <row r="52" spans="1:7" ht="14.25" thickTop="1" thickBot="1">
      <c r="A52" s="14"/>
      <c r="B52" s="40"/>
      <c r="C52" s="16"/>
      <c r="D52" s="15"/>
      <c r="E52" s="9"/>
      <c r="F52" s="7" t="s">
        <v>83</v>
      </c>
      <c r="G52" s="68">
        <f>SUM(G49:G51)</f>
        <v>0</v>
      </c>
    </row>
    <row r="53" spans="1:7" ht="15" customHeight="1" thickBot="1">
      <c r="A53" s="18"/>
      <c r="B53" s="19"/>
      <c r="C53" s="18"/>
      <c r="D53" s="19"/>
      <c r="E53" s="19"/>
      <c r="F53" s="19"/>
      <c r="G53" s="19"/>
    </row>
    <row r="54" spans="1:7" ht="15" customHeight="1" thickBot="1">
      <c r="A54" s="20" t="s">
        <v>84</v>
      </c>
      <c r="B54" s="21" t="s">
        <v>85</v>
      </c>
      <c r="C54" s="22"/>
      <c r="D54" s="22"/>
      <c r="E54" s="22"/>
      <c r="F54" s="22"/>
      <c r="G54" s="22"/>
    </row>
    <row r="55" spans="1:7" ht="26.25" thickBot="1">
      <c r="A55" s="23" t="s">
        <v>86</v>
      </c>
      <c r="B55" s="38" t="s">
        <v>87</v>
      </c>
      <c r="C55" s="24" t="s">
        <v>17</v>
      </c>
      <c r="D55" s="25"/>
      <c r="E55" s="25"/>
      <c r="F55" s="76">
        <f>D55+E55</f>
        <v>0</v>
      </c>
      <c r="G55" s="76">
        <f>F55</f>
        <v>0</v>
      </c>
    </row>
    <row r="56" spans="1:7" ht="15" customHeight="1" thickTop="1" thickBot="1">
      <c r="A56" s="41"/>
      <c r="B56" s="42"/>
      <c r="C56" s="42"/>
      <c r="D56" s="42"/>
      <c r="E56" s="42"/>
      <c r="F56" s="17" t="s">
        <v>88</v>
      </c>
      <c r="G56" s="57">
        <f>SUM(G55)</f>
        <v>0</v>
      </c>
    </row>
    <row r="57" spans="1:7" ht="15" customHeight="1" thickBot="1">
      <c r="A57" s="61"/>
      <c r="B57" s="61"/>
      <c r="C57" s="61"/>
      <c r="D57" s="61"/>
      <c r="E57" s="61"/>
      <c r="F57" s="62"/>
      <c r="G57" s="62"/>
    </row>
    <row r="58" spans="1:7" ht="15" customHeight="1" thickBot="1">
      <c r="A58" s="5" t="s">
        <v>89</v>
      </c>
      <c r="B58" s="7" t="s">
        <v>90</v>
      </c>
      <c r="C58" s="9"/>
      <c r="D58" s="9"/>
      <c r="E58" s="9"/>
      <c r="F58" s="9"/>
      <c r="G58" s="9"/>
    </row>
    <row r="59" spans="1:7" ht="15" customHeight="1" thickBot="1">
      <c r="A59" s="43">
        <v>316</v>
      </c>
      <c r="B59" s="90" t="s">
        <v>91</v>
      </c>
      <c r="C59" s="28">
        <v>18</v>
      </c>
      <c r="D59" s="66"/>
      <c r="E59" s="31">
        <v>163.9</v>
      </c>
      <c r="F59" s="63">
        <f>D59+E59</f>
        <v>163.9</v>
      </c>
      <c r="G59" s="63">
        <f>F59*C59</f>
        <v>2950.2000000000003</v>
      </c>
    </row>
    <row r="60" spans="1:7" ht="18.75" thickBot="1">
      <c r="A60" s="43">
        <v>381</v>
      </c>
      <c r="B60" s="89" t="s">
        <v>92</v>
      </c>
      <c r="C60" s="26">
        <v>48</v>
      </c>
      <c r="D60" s="66"/>
      <c r="E60" s="31">
        <v>313.2</v>
      </c>
      <c r="F60" s="63">
        <f>D60+E60</f>
        <v>313.2</v>
      </c>
      <c r="G60" s="63">
        <f>F60*C60</f>
        <v>15033.599999999999</v>
      </c>
    </row>
    <row r="61" spans="1:7" ht="18.75" thickBot="1">
      <c r="A61" s="43">
        <v>382</v>
      </c>
      <c r="B61" s="89" t="s">
        <v>93</v>
      </c>
      <c r="C61" s="30">
        <v>48</v>
      </c>
      <c r="D61" s="66"/>
      <c r="E61" s="31">
        <v>80.3</v>
      </c>
      <c r="F61" s="63">
        <f>D61+E61</f>
        <v>80.3</v>
      </c>
      <c r="G61" s="63">
        <f>F61*C61</f>
        <v>3854.3999999999996</v>
      </c>
    </row>
    <row r="62" spans="1:7" ht="18" thickBot="1">
      <c r="A62" s="43"/>
      <c r="B62" s="44" t="s">
        <v>94</v>
      </c>
      <c r="C62" s="8">
        <v>18</v>
      </c>
      <c r="D62" s="66"/>
      <c r="E62" s="31">
        <v>150</v>
      </c>
      <c r="F62" s="63">
        <f>D62+E62</f>
        <v>150</v>
      </c>
      <c r="G62" s="63">
        <f>F62*C62</f>
        <v>2700</v>
      </c>
    </row>
    <row r="63" spans="1:7" ht="15" thickBot="1">
      <c r="A63" s="23"/>
      <c r="B63" s="87" t="s">
        <v>95</v>
      </c>
      <c r="C63" s="24">
        <v>18</v>
      </c>
      <c r="D63" s="76"/>
      <c r="E63" s="32">
        <v>150</v>
      </c>
      <c r="F63" s="64">
        <f>D63+E63</f>
        <v>150</v>
      </c>
      <c r="G63" s="64">
        <f>F63*C63</f>
        <v>2700</v>
      </c>
    </row>
    <row r="64" spans="1:7" ht="14.25" thickTop="1" thickBot="1">
      <c r="A64" s="41"/>
      <c r="B64" s="15"/>
      <c r="C64" s="42"/>
      <c r="D64" s="42"/>
      <c r="E64" s="45" t="s">
        <v>96</v>
      </c>
      <c r="F64" s="45"/>
      <c r="G64" s="57">
        <f>SUM(G58:G63)</f>
        <v>27238.199999999997</v>
      </c>
    </row>
    <row r="65" spans="1:7" ht="15">
      <c r="A65"/>
      <c r="B65"/>
      <c r="C65"/>
      <c r="D65"/>
      <c r="E65"/>
      <c r="F65"/>
      <c r="G65"/>
    </row>
    <row r="66" spans="1:7" ht="15">
      <c r="A66" s="19" t="s">
        <v>97</v>
      </c>
      <c r="B66" s="19" t="s">
        <v>98</v>
      </c>
      <c r="C66"/>
      <c r="D66"/>
      <c r="E66"/>
      <c r="F66"/>
      <c r="G66"/>
    </row>
    <row r="67" spans="1:7" ht="15">
      <c r="A67"/>
      <c r="B67" s="114" t="s">
        <v>99</v>
      </c>
      <c r="C67" s="114"/>
      <c r="D67" s="114"/>
      <c r="E67" s="114"/>
      <c r="F67" s="114"/>
      <c r="G67"/>
    </row>
    <row r="68" spans="1:7" ht="15">
      <c r="A68"/>
      <c r="B68" s="114" t="s">
        <v>100</v>
      </c>
      <c r="C68" s="114"/>
      <c r="D68" s="114"/>
      <c r="E68" s="114"/>
      <c r="F68" s="114"/>
      <c r="G68" s="114"/>
    </row>
    <row r="73" spans="1:7" ht="13.5" thickBot="1">
      <c r="A73" s="46" t="s">
        <v>101</v>
      </c>
    </row>
    <row r="74" spans="1:7" ht="26.25" thickBot="1">
      <c r="A74" s="47" t="s">
        <v>102</v>
      </c>
      <c r="B74" s="48" t="s">
        <v>4</v>
      </c>
      <c r="C74" s="48"/>
      <c r="D74" s="48" t="s">
        <v>5</v>
      </c>
      <c r="E74" s="48"/>
      <c r="F74" s="48" t="s">
        <v>6</v>
      </c>
    </row>
    <row r="75" spans="1:7" ht="26.25" thickBot="1">
      <c r="A75" s="49" t="s">
        <v>7</v>
      </c>
      <c r="B75" s="50" t="s">
        <v>103</v>
      </c>
      <c r="C75" s="50" t="s">
        <v>10</v>
      </c>
      <c r="D75" s="50" t="s">
        <v>11</v>
      </c>
      <c r="E75" s="50" t="s">
        <v>12</v>
      </c>
      <c r="F75" s="50" t="s">
        <v>104</v>
      </c>
    </row>
    <row r="76" spans="1:7" ht="15" thickBot="1">
      <c r="A76" s="51" t="s">
        <v>105</v>
      </c>
      <c r="B76" s="52">
        <f>90+20+50+20</f>
        <v>180</v>
      </c>
      <c r="C76" s="53"/>
      <c r="D76" s="53"/>
      <c r="E76" s="81">
        <f>C76+D76</f>
        <v>0</v>
      </c>
      <c r="F76" s="80">
        <f>B76*E76</f>
        <v>0</v>
      </c>
    </row>
    <row r="77" spans="1:7" ht="15" thickBot="1">
      <c r="A77" s="51"/>
      <c r="B77" s="54"/>
      <c r="C77" s="54"/>
      <c r="D77" s="54"/>
      <c r="E77" s="81">
        <f t="shared" ref="E77:E79" si="4">C77+D77</f>
        <v>0</v>
      </c>
      <c r="F77" s="80">
        <f t="shared" ref="F77:F79" si="5">B77*E77</f>
        <v>0</v>
      </c>
    </row>
    <row r="78" spans="1:7" ht="13.5" thickBot="1">
      <c r="A78" s="55"/>
      <c r="B78" s="56"/>
      <c r="C78" s="54"/>
      <c r="D78" s="54"/>
      <c r="E78" s="81">
        <f t="shared" si="4"/>
        <v>0</v>
      </c>
      <c r="F78" s="80">
        <f t="shared" si="5"/>
        <v>0</v>
      </c>
    </row>
    <row r="79" spans="1:7" ht="13.5" thickBot="1">
      <c r="A79" s="55"/>
      <c r="B79" s="56"/>
      <c r="C79" s="54"/>
      <c r="D79" s="54"/>
      <c r="E79" s="81">
        <f t="shared" si="4"/>
        <v>0</v>
      </c>
      <c r="F79" s="80">
        <f t="shared" si="5"/>
        <v>0</v>
      </c>
    </row>
    <row r="80" spans="1:7" ht="13.5" thickBot="1">
      <c r="A80" s="106" t="s">
        <v>106</v>
      </c>
      <c r="B80" s="107"/>
      <c r="C80" s="107"/>
      <c r="D80" s="107"/>
      <c r="E80" s="108"/>
      <c r="F80" s="83">
        <f>SUM(F76:F79)</f>
        <v>0</v>
      </c>
    </row>
    <row r="84" spans="6:7" ht="13.5" thickBot="1">
      <c r="F84" s="1" t="s">
        <v>107</v>
      </c>
      <c r="G84" s="82">
        <f>G19+G33+G42+G46+G52+G56+G64+F80+G13+G23</f>
        <v>203454.34</v>
      </c>
    </row>
    <row r="85" spans="6:7" ht="13.5" thickTop="1"/>
  </sheetData>
  <mergeCells count="6">
    <mergeCell ref="A80:E80"/>
    <mergeCell ref="A1:G1"/>
    <mergeCell ref="A2:G2"/>
    <mergeCell ref="D3:F3"/>
    <mergeCell ref="B67:F67"/>
    <mergeCell ref="B68:G68"/>
  </mergeCells>
  <printOptions horizontalCentered="1"/>
  <pageMargins left="0.65" right="0.5" top="0.5" bottom="0.35" header="0" footer="0"/>
  <pageSetup scale="41" firstPageNumber="31" orientation="portrait" useFirstPageNumber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71F86983A2D43A596A642ED3F52D0" ma:contentTypeVersion="20" ma:contentTypeDescription="Create a new document." ma:contentTypeScope="" ma:versionID="43a3296f93cd9b128c2258d941b7b633">
  <xsd:schema xmlns:xsd="http://www.w3.org/2001/XMLSchema" xmlns:xs="http://www.w3.org/2001/XMLSchema" xmlns:p="http://schemas.microsoft.com/office/2006/metadata/properties" xmlns:ns1="http://schemas.microsoft.com/sharepoint/v3" xmlns:ns2="197bef38-0e79-4e29-965f-4f6f3cec4fdd" xmlns:ns3="42f9146c-1d2f-4842-ba7f-38a5f146c306" targetNamespace="http://schemas.microsoft.com/office/2006/metadata/properties" ma:root="true" ma:fieldsID="8f43e3120ab766758e53efe1580210d3" ns1:_="" ns2:_="" ns3:_="">
    <xsd:import namespace="http://schemas.microsoft.com/sharepoint/v3"/>
    <xsd:import namespace="197bef38-0e79-4e29-965f-4f6f3cec4fdd"/>
    <xsd:import namespace="42f9146c-1d2f-4842-ba7f-38a5f146c3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7bef38-0e79-4e29-965f-4f6f3cec4f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f4a74ff1-35a4-4c6c-9abe-2202ea68ba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9146c-1d2f-4842-ba7f-38a5f146c30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78753df2-0271-420f-9444-c6dccb5325cf}" ma:internalName="TaxCatchAll" ma:showField="CatchAllData" ma:web="42f9146c-1d2f-4842-ba7f-38a5f146c3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495635-E433-4CE5-8FF6-D9F79C5DD50B}"/>
</file>

<file path=customXml/itemProps2.xml><?xml version="1.0" encoding="utf-8"?>
<ds:datastoreItem xmlns:ds="http://schemas.openxmlformats.org/officeDocument/2006/customXml" ds:itemID="{BF2D5D68-2FDB-45E8-8214-EA60C67100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Evander</dc:creator>
  <cp:keywords/>
  <dc:description/>
  <cp:lastModifiedBy>Phillip Evander</cp:lastModifiedBy>
  <cp:revision/>
  <dcterms:created xsi:type="dcterms:W3CDTF">2023-08-15T19:03:51Z</dcterms:created>
  <dcterms:modified xsi:type="dcterms:W3CDTF">2024-07-11T22:25:19Z</dcterms:modified>
  <cp:category/>
  <cp:contentStatus/>
</cp:coreProperties>
</file>